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9555" windowHeight="9270"/>
  </bookViews>
  <sheets>
    <sheet name="DB Size" sheetId="1" r:id="rId1"/>
    <sheet name="Advanced Setting" sheetId="3" r:id="rId2"/>
  </sheets>
  <calcPr calcId="145621"/>
</workbook>
</file>

<file path=xl/calcChain.xml><?xml version="1.0" encoding="utf-8"?>
<calcChain xmlns="http://schemas.openxmlformats.org/spreadsheetml/2006/main">
  <c r="B7" i="1" l="1"/>
  <c r="G32" i="3"/>
  <c r="G5" i="3"/>
  <c r="G4" i="3"/>
  <c r="G14" i="3"/>
  <c r="G13" i="3"/>
  <c r="G12" i="3"/>
  <c r="G11" i="3"/>
  <c r="G10" i="3"/>
  <c r="G9" i="3"/>
  <c r="G22" i="3"/>
  <c r="G19" i="3"/>
  <c r="G18" i="3"/>
  <c r="G20" i="3"/>
  <c r="G21" i="3"/>
  <c r="G23" i="3"/>
  <c r="G24" i="3"/>
  <c r="G25" i="3"/>
  <c r="G26" i="3"/>
  <c r="G27" i="3"/>
  <c r="G28" i="3"/>
  <c r="G29" i="3"/>
  <c r="G30" i="3"/>
  <c r="G31" i="3"/>
  <c r="G17" i="3"/>
  <c r="G6" i="3" l="1"/>
  <c r="B8" i="1"/>
  <c r="B9" i="1" s="1"/>
</calcChain>
</file>

<file path=xl/sharedStrings.xml><?xml version="1.0" encoding="utf-8"?>
<sst xmlns="http://schemas.openxmlformats.org/spreadsheetml/2006/main" count="47" uniqueCount="45">
  <si>
    <t>Fudge Factor</t>
  </si>
  <si>
    <t>Number of Network Devices</t>
  </si>
  <si>
    <t>Event Log</t>
  </si>
  <si>
    <t>Services</t>
  </si>
  <si>
    <t>Ping</t>
  </si>
  <si>
    <t>Performance</t>
  </si>
  <si>
    <t>Esensor</t>
  </si>
  <si>
    <t>Bandwidth</t>
  </si>
  <si>
    <t>Web Page</t>
  </si>
  <si>
    <t>Citrix</t>
  </si>
  <si>
    <t>FTP Server</t>
  </si>
  <si>
    <t>Mail Server</t>
  </si>
  <si>
    <t>Process</t>
  </si>
  <si>
    <t>Server Temperature</t>
  </si>
  <si>
    <t>SNMP</t>
  </si>
  <si>
    <t>SNMP Trap</t>
  </si>
  <si>
    <t>Syslog</t>
  </si>
  <si>
    <t>TCP Port</t>
  </si>
  <si>
    <t>Monitors</t>
  </si>
  <si>
    <t>Number of Days Data is Kept</t>
  </si>
  <si>
    <t>Other Monitors</t>
  </si>
  <si>
    <t>PA Server Monitor
Database Size Calculator</t>
  </si>
  <si>
    <t>Default Server Monitors</t>
  </si>
  <si>
    <t>Device Total Bytes</t>
  </si>
  <si>
    <t>Server Total Bytes</t>
  </si>
  <si>
    <r>
      <t xml:space="preserve">Disk Space
</t>
    </r>
    <r>
      <rPr>
        <i/>
        <sz val="9"/>
        <color theme="0" tint="-0.499984740745262"/>
        <rFont val="Arial"/>
        <family val="2"/>
      </rPr>
      <t>(Avg 2 drives per server, one record per drive)</t>
    </r>
  </si>
  <si>
    <r>
      <t xml:space="preserve">File &amp; Directory Change
</t>
    </r>
    <r>
      <rPr>
        <i/>
        <sz val="9"/>
        <color theme="0" tint="-0.499984740745262"/>
        <rFont val="Arial"/>
        <family val="2"/>
      </rPr>
      <t>(Each new scan replaces last scan's data in DB)</t>
    </r>
  </si>
  <si>
    <r>
      <t xml:space="preserve">Directory Quota
</t>
    </r>
    <r>
      <rPr>
        <i/>
        <sz val="9"/>
        <color theme="0" tint="-0.499984740745262"/>
        <rFont val="Arial"/>
        <family val="2"/>
      </rPr>
      <t>(Each new scan replaces last scan's data in DB)</t>
    </r>
  </si>
  <si>
    <r>
      <t xml:space="preserve">File Age
</t>
    </r>
    <r>
      <rPr>
        <i/>
        <sz val="9"/>
        <color theme="0" tint="-0.499984740745262"/>
        <rFont val="Arial"/>
        <family val="2"/>
      </rPr>
      <t>(Each new scan replaces last scan's data in DB)</t>
    </r>
  </si>
  <si>
    <t>File &amp; Directory Size</t>
  </si>
  <si>
    <t>Device Monitors*</t>
  </si>
  <si>
    <t>* The two monitors under Device Monitor are not counted in the count for the Server Total Bytes.</t>
  </si>
  <si>
    <t>Enter the number of Servers &amp; Devices that will be monitored.  An approximate database size will be calculated.</t>
  </si>
  <si>
    <t>Number of Servers</t>
  </si>
  <si>
    <t>Database Size (MB)</t>
  </si>
  <si>
    <t>Database Size (GB)</t>
  </si>
  <si>
    <t>Database Size (GB) with 50% Buffer</t>
  </si>
  <si>
    <t>Defaults used in the calculation can be edited on the Advanced Setting tab.</t>
  </si>
  <si>
    <t>Note: the Fudge Factor has been added for table indexes and other database overhead.</t>
  </si>
  <si>
    <t>Default Number of Monitors per Server</t>
  </si>
  <si>
    <t>Default Schedule Frequency in Minutes</t>
  </si>
  <si>
    <t>Number of Records per Monitor Run</t>
  </si>
  <si>
    <t>Approximate Record Size in Bytes</t>
  </si>
  <si>
    <t>Total Bytes Kept per Monitor Type</t>
  </si>
  <si>
    <t>You can edit the number of monitors you will use for each server by changing the number in the "Default Number of Monitors per Server"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</si>
</sst>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9"/>
      <color theme="0" tint="-0.499984740745262"/>
      <name val="Arial"/>
      <family val="2"/>
    </font>
    <font>
      <b/>
      <sz val="20"/>
      <color rgb="FF004990"/>
      <name val="Arial"/>
      <family val="2"/>
    </font>
    <font>
      <sz val="20"/>
      <color rgb="FF00499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8DEFC"/>
        <bgColor indexed="64"/>
      </patternFill>
    </fill>
    <fill>
      <patternFill patternType="solid">
        <fgColor rgb="FFFFFFC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1" xfId="0" applyNumberFormat="1" applyFont="1" applyFill="1" applyBorder="1" applyProtection="1">
      <protection locked="0"/>
    </xf>
    <xf numFmtId="4" fontId="4" fillId="4" borderId="1" xfId="0" applyNumberFormat="1" applyFont="1" applyFill="1" applyBorder="1" applyProtection="1">
      <protection locked="0"/>
    </xf>
    <xf numFmtId="4" fontId="1" fillId="4" borderId="1" xfId="0" applyNumberFormat="1" applyFont="1" applyFill="1" applyBorder="1" applyProtection="1"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wrapText="1"/>
      <protection locked="0"/>
    </xf>
    <xf numFmtId="0" fontId="1" fillId="3" borderId="3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3" fillId="2" borderId="8" xfId="0" applyFont="1" applyFill="1" applyBorder="1" applyAlignment="1" applyProtection="1">
      <alignment vertical="top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3" fillId="2" borderId="10" xfId="0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vertical="top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left" vertical="top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2" fontId="3" fillId="0" borderId="0" xfId="0" applyNumberFormat="1" applyFont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EFC"/>
      <color rgb="FF004990"/>
      <color rgb="FFD46222"/>
      <color rgb="FFE07940"/>
      <color rgb="FFFFFFC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2" sqref="A2:B2"/>
    </sheetView>
  </sheetViews>
  <sheetFormatPr defaultRowHeight="14.25" x14ac:dyDescent="0.2"/>
  <cols>
    <col min="1" max="1" width="40.28515625" style="32" customWidth="1"/>
    <col min="2" max="2" width="21.85546875" style="33" customWidth="1"/>
    <col min="3" max="3" width="9.85546875" style="17" customWidth="1"/>
    <col min="4" max="16384" width="9.140625" style="17"/>
  </cols>
  <sheetData>
    <row r="1" spans="1:5" ht="56.25" customHeight="1" thickBot="1" x14ac:dyDescent="0.25">
      <c r="A1" s="34" t="s">
        <v>21</v>
      </c>
      <c r="B1" s="35"/>
    </row>
    <row r="2" spans="1:5" ht="33.75" customHeight="1" x14ac:dyDescent="0.25">
      <c r="A2" s="41" t="s">
        <v>32</v>
      </c>
      <c r="B2" s="40"/>
    </row>
    <row r="4" spans="1:5" ht="15" x14ac:dyDescent="0.2">
      <c r="A4" s="30" t="s">
        <v>33</v>
      </c>
      <c r="B4" s="5">
        <v>0</v>
      </c>
    </row>
    <row r="5" spans="1:5" ht="15" x14ac:dyDescent="0.2">
      <c r="A5" s="30" t="s">
        <v>1</v>
      </c>
      <c r="B5" s="5">
        <v>0</v>
      </c>
      <c r="E5" s="31"/>
    </row>
    <row r="6" spans="1:5" ht="15" x14ac:dyDescent="0.2">
      <c r="A6" s="30" t="s">
        <v>0</v>
      </c>
      <c r="B6" s="6">
        <v>1.5</v>
      </c>
    </row>
    <row r="7" spans="1:5" ht="15" x14ac:dyDescent="0.25">
      <c r="A7" s="30" t="s">
        <v>34</v>
      </c>
      <c r="B7" s="7">
        <f>IF(B6&gt;=1,((((B4*'Advanced Setting'!G32)/1024)/1024)+(((B5*'Advanced Setting'!G6)/1024)/1024))*B6, ((((B4*'Advanced Setting'!G32)/1024)/1024)+(((B5*'Advanced Setting'!G6)/1024)/1024)))</f>
        <v>0</v>
      </c>
    </row>
    <row r="8" spans="1:5" ht="15" x14ac:dyDescent="0.25">
      <c r="A8" s="30" t="s">
        <v>35</v>
      </c>
      <c r="B8" s="7">
        <f>B7/1024</f>
        <v>0</v>
      </c>
    </row>
    <row r="9" spans="1:5" ht="15" x14ac:dyDescent="0.25">
      <c r="A9" s="30" t="s">
        <v>36</v>
      </c>
      <c r="B9" s="7">
        <f>B8*1.5</f>
        <v>0</v>
      </c>
    </row>
    <row r="10" spans="1:5" ht="17.25" customHeight="1" x14ac:dyDescent="0.2"/>
    <row r="11" spans="1:5" ht="33" customHeight="1" x14ac:dyDescent="0.25">
      <c r="A11" s="41" t="s">
        <v>37</v>
      </c>
      <c r="B11" s="36"/>
    </row>
    <row r="12" spans="1:5" ht="32.25" customHeight="1" x14ac:dyDescent="0.2">
      <c r="A12" s="42" t="s">
        <v>38</v>
      </c>
      <c r="B12" s="42"/>
    </row>
  </sheetData>
  <mergeCells count="4">
    <mergeCell ref="A1:B1"/>
    <mergeCell ref="A2:B2"/>
    <mergeCell ref="A11:B11"/>
    <mergeCell ref="A12:B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workbookViewId="0">
      <selection activeCell="J6" sqref="J6"/>
    </sheetView>
  </sheetViews>
  <sheetFormatPr defaultRowHeight="15" x14ac:dyDescent="0.25"/>
  <cols>
    <col min="1" max="1" width="31" style="26" customWidth="1"/>
    <col min="2" max="2" width="14.140625" style="27" customWidth="1"/>
    <col min="3" max="6" width="14.140625" style="28" customWidth="1"/>
    <col min="7" max="7" width="14.85546875" style="28" customWidth="1"/>
    <col min="8" max="8" width="9.140625" style="29"/>
    <col min="9" max="16384" width="9.140625" style="17"/>
  </cols>
  <sheetData>
    <row r="1" spans="1:8" s="14" customFormat="1" ht="60.75" thickBot="1" x14ac:dyDescent="0.3">
      <c r="A1" s="11" t="s">
        <v>18</v>
      </c>
      <c r="B1" s="12" t="s">
        <v>39</v>
      </c>
      <c r="C1" s="12" t="s">
        <v>40</v>
      </c>
      <c r="D1" s="12" t="s">
        <v>41</v>
      </c>
      <c r="E1" s="12" t="s">
        <v>42</v>
      </c>
      <c r="F1" s="12" t="s">
        <v>19</v>
      </c>
      <c r="G1" s="13" t="s">
        <v>43</v>
      </c>
    </row>
    <row r="2" spans="1:8" ht="14.25" x14ac:dyDescent="0.2">
      <c r="A2" s="15"/>
      <c r="B2" s="4"/>
      <c r="C2" s="1"/>
      <c r="D2" s="1"/>
      <c r="E2" s="1"/>
      <c r="F2" s="1"/>
      <c r="G2" s="16"/>
      <c r="H2" s="17"/>
    </row>
    <row r="3" spans="1:8" x14ac:dyDescent="0.2">
      <c r="A3" s="18" t="s">
        <v>30</v>
      </c>
      <c r="B3" s="2"/>
      <c r="C3" s="1"/>
      <c r="D3" s="1"/>
      <c r="E3" s="1"/>
      <c r="F3" s="1"/>
      <c r="G3" s="16"/>
      <c r="H3" s="17"/>
    </row>
    <row r="4" spans="1:8" ht="14.25" x14ac:dyDescent="0.2">
      <c r="A4" s="19" t="s">
        <v>4</v>
      </c>
      <c r="B4" s="2">
        <v>1</v>
      </c>
      <c r="C4" s="1">
        <v>1</v>
      </c>
      <c r="D4" s="1">
        <v>1</v>
      </c>
      <c r="E4" s="1">
        <v>20</v>
      </c>
      <c r="F4" s="1">
        <v>90</v>
      </c>
      <c r="G4" s="16">
        <f t="shared" ref="G4" si="0">((((1440/C4)*D4)*E4)*F4)*B4</f>
        <v>2592000</v>
      </c>
      <c r="H4" s="17"/>
    </row>
    <row r="5" spans="1:8" thickBot="1" x14ac:dyDescent="0.25">
      <c r="A5" s="20" t="s">
        <v>14</v>
      </c>
      <c r="B5" s="8">
        <v>1</v>
      </c>
      <c r="C5" s="9">
        <v>5</v>
      </c>
      <c r="D5" s="9">
        <v>6</v>
      </c>
      <c r="E5" s="9">
        <v>20</v>
      </c>
      <c r="F5" s="9">
        <v>60</v>
      </c>
      <c r="G5" s="21">
        <f>((((1440/C5)*D5)*E5)*F5)*B5</f>
        <v>2073600</v>
      </c>
      <c r="H5" s="17"/>
    </row>
    <row r="6" spans="1:8" x14ac:dyDescent="0.25">
      <c r="A6" s="22"/>
      <c r="B6" s="10"/>
      <c r="C6" s="10"/>
      <c r="D6" s="10"/>
      <c r="E6" s="37" t="s">
        <v>23</v>
      </c>
      <c r="F6" s="38"/>
      <c r="G6" s="23">
        <f>SUM(G4:G5)</f>
        <v>4665600</v>
      </c>
      <c r="H6" s="17"/>
    </row>
    <row r="7" spans="1:8" ht="14.25" x14ac:dyDescent="0.2">
      <c r="A7" s="19"/>
      <c r="B7" s="2"/>
      <c r="C7" s="1"/>
      <c r="D7" s="1"/>
      <c r="E7" s="1"/>
      <c r="F7" s="1"/>
      <c r="G7" s="16"/>
      <c r="H7" s="17"/>
    </row>
    <row r="8" spans="1:8" x14ac:dyDescent="0.2">
      <c r="A8" s="18" t="s">
        <v>22</v>
      </c>
      <c r="B8" s="2"/>
      <c r="C8" s="1"/>
      <c r="D8" s="1"/>
      <c r="E8" s="1"/>
      <c r="F8" s="1"/>
      <c r="G8" s="16"/>
      <c r="H8" s="17"/>
    </row>
    <row r="9" spans="1:8" ht="38.25" x14ac:dyDescent="0.2">
      <c r="A9" s="15" t="s">
        <v>25</v>
      </c>
      <c r="B9" s="4">
        <v>2</v>
      </c>
      <c r="C9" s="1">
        <v>180</v>
      </c>
      <c r="D9" s="1">
        <v>2</v>
      </c>
      <c r="E9" s="1">
        <v>20</v>
      </c>
      <c r="F9" s="1">
        <v>365</v>
      </c>
      <c r="G9" s="16">
        <f>((((1440/C9)*D9)*E9)*F9)*B9</f>
        <v>233600</v>
      </c>
      <c r="H9" s="17"/>
    </row>
    <row r="10" spans="1:8" ht="14.25" x14ac:dyDescent="0.2">
      <c r="A10" s="19" t="s">
        <v>2</v>
      </c>
      <c r="B10" s="2">
        <v>1</v>
      </c>
      <c r="C10" s="1">
        <v>60</v>
      </c>
      <c r="D10" s="1">
        <v>20</v>
      </c>
      <c r="E10" s="1">
        <v>457</v>
      </c>
      <c r="F10" s="1">
        <v>30</v>
      </c>
      <c r="G10" s="16">
        <f t="shared" ref="G10" si="1">((((1440/C10)*D10)*E10)*F10)*B10</f>
        <v>6580800</v>
      </c>
      <c r="H10" s="17"/>
    </row>
    <row r="11" spans="1:8" ht="38.25" x14ac:dyDescent="0.2">
      <c r="A11" s="15" t="s">
        <v>26</v>
      </c>
      <c r="B11" s="2">
        <v>1</v>
      </c>
      <c r="C11" s="1">
        <v>15</v>
      </c>
      <c r="D11" s="1">
        <v>17000</v>
      </c>
      <c r="E11" s="1">
        <v>820</v>
      </c>
      <c r="F11" s="1">
        <v>365</v>
      </c>
      <c r="G11" s="16">
        <f>D11*E11</f>
        <v>13940000</v>
      </c>
      <c r="H11" s="17"/>
    </row>
    <row r="12" spans="1:8" ht="14.25" x14ac:dyDescent="0.2">
      <c r="A12" s="19" t="s">
        <v>5</v>
      </c>
      <c r="B12" s="2">
        <v>1</v>
      </c>
      <c r="C12" s="1">
        <v>2</v>
      </c>
      <c r="D12" s="1">
        <v>10</v>
      </c>
      <c r="E12" s="1">
        <v>20</v>
      </c>
      <c r="F12" s="1">
        <v>31</v>
      </c>
      <c r="G12" s="16">
        <f t="shared" ref="G12:G13" si="2">((((1440/C12)*D12)*E12)*F12)*B12</f>
        <v>4464000</v>
      </c>
      <c r="H12" s="17"/>
    </row>
    <row r="13" spans="1:8" ht="14.25" x14ac:dyDescent="0.2">
      <c r="A13" s="19" t="s">
        <v>4</v>
      </c>
      <c r="B13" s="2">
        <v>1</v>
      </c>
      <c r="C13" s="1">
        <v>1</v>
      </c>
      <c r="D13" s="1">
        <v>1</v>
      </c>
      <c r="E13" s="1">
        <v>20</v>
      </c>
      <c r="F13" s="1">
        <v>90</v>
      </c>
      <c r="G13" s="16">
        <f t="shared" si="2"/>
        <v>2592000</v>
      </c>
      <c r="H13" s="17"/>
    </row>
    <row r="14" spans="1:8" ht="14.25" x14ac:dyDescent="0.2">
      <c r="A14" s="19" t="s">
        <v>3</v>
      </c>
      <c r="B14" s="2">
        <v>1</v>
      </c>
      <c r="C14" s="1">
        <v>5</v>
      </c>
      <c r="D14" s="1">
        <v>150</v>
      </c>
      <c r="E14" s="1">
        <v>20</v>
      </c>
      <c r="F14" s="1">
        <v>60</v>
      </c>
      <c r="G14" s="16">
        <f>((((1440/C14)*D14)*E14)*F14)*B14</f>
        <v>51840000</v>
      </c>
      <c r="H14" s="17"/>
    </row>
    <row r="15" spans="1:8" ht="14.25" x14ac:dyDescent="0.2">
      <c r="A15" s="19"/>
      <c r="B15" s="2"/>
      <c r="C15" s="1"/>
      <c r="D15" s="1"/>
      <c r="E15" s="1"/>
      <c r="F15" s="1"/>
      <c r="G15" s="16"/>
      <c r="H15" s="17"/>
    </row>
    <row r="16" spans="1:8" x14ac:dyDescent="0.2">
      <c r="A16" s="18" t="s">
        <v>20</v>
      </c>
      <c r="B16" s="3"/>
      <c r="C16" s="1"/>
      <c r="D16" s="1"/>
      <c r="E16" s="1"/>
      <c r="F16" s="1"/>
      <c r="G16" s="16"/>
      <c r="H16" s="17"/>
    </row>
    <row r="17" spans="1:8" ht="14.25" x14ac:dyDescent="0.2">
      <c r="A17" s="19" t="s">
        <v>7</v>
      </c>
      <c r="B17" s="2">
        <v>0</v>
      </c>
      <c r="C17" s="1">
        <v>5</v>
      </c>
      <c r="D17" s="1">
        <v>6</v>
      </c>
      <c r="E17" s="1">
        <v>20</v>
      </c>
      <c r="F17" s="1">
        <v>60</v>
      </c>
      <c r="G17" s="16">
        <f>((((1440/C17)*D17)*E17)*F17)*B17</f>
        <v>0</v>
      </c>
      <c r="H17" s="17"/>
    </row>
    <row r="18" spans="1:8" ht="14.25" x14ac:dyDescent="0.2">
      <c r="A18" s="19" t="s">
        <v>9</v>
      </c>
      <c r="B18" s="2">
        <v>0</v>
      </c>
      <c r="C18" s="1">
        <v>1</v>
      </c>
      <c r="D18" s="1">
        <v>1</v>
      </c>
      <c r="E18" s="1">
        <v>20</v>
      </c>
      <c r="F18" s="1">
        <v>180</v>
      </c>
      <c r="G18" s="16">
        <f>((((1440/C18)*D18)*E18)*F18)*B18</f>
        <v>0</v>
      </c>
      <c r="H18" s="17"/>
    </row>
    <row r="19" spans="1:8" ht="38.25" x14ac:dyDescent="0.2">
      <c r="A19" s="15" t="s">
        <v>27</v>
      </c>
      <c r="B19" s="2">
        <v>0</v>
      </c>
      <c r="C19" s="1">
        <v>720</v>
      </c>
      <c r="D19" s="1">
        <v>30</v>
      </c>
      <c r="E19" s="1">
        <v>632</v>
      </c>
      <c r="F19" s="1">
        <v>365</v>
      </c>
      <c r="G19" s="16">
        <f>(D19*E19)*B19</f>
        <v>0</v>
      </c>
      <c r="H19" s="17"/>
    </row>
    <row r="20" spans="1:8" ht="14.25" x14ac:dyDescent="0.2">
      <c r="A20" s="19" t="s">
        <v>6</v>
      </c>
      <c r="B20" s="2">
        <v>0</v>
      </c>
      <c r="C20" s="1">
        <v>5</v>
      </c>
      <c r="D20" s="1">
        <v>3</v>
      </c>
      <c r="E20" s="1">
        <v>20</v>
      </c>
      <c r="F20" s="1">
        <v>365</v>
      </c>
      <c r="G20" s="16">
        <f>((((1440/C20)*D20)*E20)*F20)*B20</f>
        <v>0</v>
      </c>
      <c r="H20" s="17"/>
    </row>
    <row r="21" spans="1:8" ht="14.25" x14ac:dyDescent="0.2">
      <c r="A21" s="19" t="s">
        <v>29</v>
      </c>
      <c r="B21" s="2">
        <v>0</v>
      </c>
      <c r="C21" s="1">
        <v>120</v>
      </c>
      <c r="D21" s="1">
        <v>120</v>
      </c>
      <c r="E21" s="1">
        <v>20</v>
      </c>
      <c r="F21" s="1">
        <v>365</v>
      </c>
      <c r="G21" s="16">
        <f>((((1440/C21)*D21)*E21)*F21)*B21</f>
        <v>0</v>
      </c>
      <c r="H21" s="17"/>
    </row>
    <row r="22" spans="1:8" ht="38.25" x14ac:dyDescent="0.2">
      <c r="A22" s="15" t="s">
        <v>28</v>
      </c>
      <c r="B22" s="2">
        <v>0</v>
      </c>
      <c r="C22" s="1">
        <v>15</v>
      </c>
      <c r="D22" s="1">
        <v>1</v>
      </c>
      <c r="E22" s="1">
        <v>582</v>
      </c>
      <c r="F22" s="1">
        <v>365</v>
      </c>
      <c r="G22" s="16">
        <f>(D22*E22)*B22</f>
        <v>0</v>
      </c>
      <c r="H22" s="17"/>
    </row>
    <row r="23" spans="1:8" ht="14.25" x14ac:dyDescent="0.2">
      <c r="A23" s="19" t="s">
        <v>10</v>
      </c>
      <c r="B23" s="2">
        <v>0</v>
      </c>
      <c r="C23" s="1">
        <v>1</v>
      </c>
      <c r="D23" s="1">
        <v>1</v>
      </c>
      <c r="E23" s="1">
        <v>20</v>
      </c>
      <c r="F23" s="1">
        <v>90</v>
      </c>
      <c r="G23" s="16">
        <f t="shared" ref="G23:G31" si="3">((((1440/C23)*D23)*E23)*F23)*B23</f>
        <v>0</v>
      </c>
      <c r="H23" s="17"/>
    </row>
    <row r="24" spans="1:8" ht="14.25" x14ac:dyDescent="0.2">
      <c r="A24" s="19" t="s">
        <v>11</v>
      </c>
      <c r="B24" s="2">
        <v>0</v>
      </c>
      <c r="C24" s="1">
        <v>1</v>
      </c>
      <c r="D24" s="1">
        <v>1</v>
      </c>
      <c r="E24" s="1">
        <v>20</v>
      </c>
      <c r="F24" s="1">
        <v>90</v>
      </c>
      <c r="G24" s="16">
        <f t="shared" si="3"/>
        <v>0</v>
      </c>
      <c r="H24" s="17"/>
    </row>
    <row r="25" spans="1:8" ht="14.25" x14ac:dyDescent="0.2">
      <c r="A25" s="19" t="s">
        <v>12</v>
      </c>
      <c r="B25" s="2">
        <v>0</v>
      </c>
      <c r="C25" s="1">
        <v>5</v>
      </c>
      <c r="D25" s="1">
        <v>1</v>
      </c>
      <c r="E25" s="1">
        <v>20</v>
      </c>
      <c r="F25" s="1">
        <v>60</v>
      </c>
      <c r="G25" s="16">
        <f t="shared" si="3"/>
        <v>0</v>
      </c>
      <c r="H25" s="17"/>
    </row>
    <row r="26" spans="1:8" ht="14.25" x14ac:dyDescent="0.2">
      <c r="A26" s="19" t="s">
        <v>13</v>
      </c>
      <c r="B26" s="2">
        <v>0</v>
      </c>
      <c r="C26" s="1">
        <v>5</v>
      </c>
      <c r="D26" s="1">
        <v>8</v>
      </c>
      <c r="E26" s="1">
        <v>20</v>
      </c>
      <c r="F26" s="1">
        <v>365</v>
      </c>
      <c r="G26" s="16">
        <f t="shared" si="3"/>
        <v>0</v>
      </c>
      <c r="H26" s="17"/>
    </row>
    <row r="27" spans="1:8" ht="14.25" x14ac:dyDescent="0.2">
      <c r="A27" s="19" t="s">
        <v>14</v>
      </c>
      <c r="B27" s="2">
        <v>0</v>
      </c>
      <c r="C27" s="1">
        <v>5</v>
      </c>
      <c r="D27" s="1">
        <v>6</v>
      </c>
      <c r="E27" s="1">
        <v>20</v>
      </c>
      <c r="F27" s="1">
        <v>60</v>
      </c>
      <c r="G27" s="16">
        <f t="shared" si="3"/>
        <v>0</v>
      </c>
      <c r="H27" s="17"/>
    </row>
    <row r="28" spans="1:8" ht="14.25" x14ac:dyDescent="0.2">
      <c r="A28" s="19" t="s">
        <v>15</v>
      </c>
      <c r="B28" s="2">
        <v>0</v>
      </c>
      <c r="C28" s="1">
        <v>5</v>
      </c>
      <c r="D28" s="1">
        <v>6</v>
      </c>
      <c r="E28" s="1">
        <v>20</v>
      </c>
      <c r="F28" s="1">
        <v>60</v>
      </c>
      <c r="G28" s="16">
        <f t="shared" si="3"/>
        <v>0</v>
      </c>
      <c r="H28" s="17"/>
    </row>
    <row r="29" spans="1:8" ht="14.25" x14ac:dyDescent="0.2">
      <c r="A29" s="19" t="s">
        <v>16</v>
      </c>
      <c r="B29" s="2">
        <v>0</v>
      </c>
      <c r="C29" s="1">
        <v>5</v>
      </c>
      <c r="D29" s="1">
        <v>1</v>
      </c>
      <c r="E29" s="1">
        <v>620</v>
      </c>
      <c r="F29" s="1">
        <v>30</v>
      </c>
      <c r="G29" s="16">
        <f t="shared" si="3"/>
        <v>0</v>
      </c>
      <c r="H29" s="17"/>
    </row>
    <row r="30" spans="1:8" ht="14.25" x14ac:dyDescent="0.2">
      <c r="A30" s="19" t="s">
        <v>17</v>
      </c>
      <c r="B30" s="2">
        <v>0</v>
      </c>
      <c r="C30" s="1">
        <v>1</v>
      </c>
      <c r="D30" s="1">
        <v>1</v>
      </c>
      <c r="E30" s="1">
        <v>20</v>
      </c>
      <c r="F30" s="1">
        <v>90</v>
      </c>
      <c r="G30" s="16">
        <f t="shared" si="3"/>
        <v>0</v>
      </c>
      <c r="H30" s="17"/>
    </row>
    <row r="31" spans="1:8" thickBot="1" x14ac:dyDescent="0.25">
      <c r="A31" s="20" t="s">
        <v>8</v>
      </c>
      <c r="B31" s="8">
        <v>0</v>
      </c>
      <c r="C31" s="9">
        <v>5</v>
      </c>
      <c r="D31" s="9">
        <v>1</v>
      </c>
      <c r="E31" s="9">
        <v>20</v>
      </c>
      <c r="F31" s="9">
        <v>90</v>
      </c>
      <c r="G31" s="21">
        <f t="shared" si="3"/>
        <v>0</v>
      </c>
      <c r="H31" s="17"/>
    </row>
    <row r="32" spans="1:8" x14ac:dyDescent="0.25">
      <c r="A32" s="22"/>
      <c r="B32" s="24"/>
      <c r="C32" s="24"/>
      <c r="D32" s="24"/>
      <c r="E32" s="37" t="s">
        <v>24</v>
      </c>
      <c r="F32" s="39"/>
      <c r="G32" s="25">
        <f>SUM(G9:G14,G17:G31)</f>
        <v>79650400</v>
      </c>
      <c r="H32" s="17"/>
    </row>
    <row r="35" spans="1:1" x14ac:dyDescent="0.25">
      <c r="A35" s="26" t="s">
        <v>44</v>
      </c>
    </row>
    <row r="36" spans="1:1" x14ac:dyDescent="0.25">
      <c r="A36" s="26" t="s">
        <v>31</v>
      </c>
    </row>
  </sheetData>
  <sheetProtection selectLockedCells="1"/>
  <sortState ref="A2:A7">
    <sortCondition ref="A2"/>
  </sortState>
  <mergeCells count="2">
    <mergeCell ref="E6:F6"/>
    <mergeCell ref="E32:F32"/>
  </mergeCells>
  <dataValidations count="1">
    <dataValidation type="whole" operator="greaterThanOrEqual" showErrorMessage="1" errorTitle="Bad Input" error="Please enter a number equal to or greater than 0." sqref="B2:D31 E2:F5 E7:F31">
      <formula1>0</formula1>
    </dataValidation>
  </dataValidations>
  <pageMargins left="0.7" right="0.7" top="0.75" bottom="0.75" header="0.3" footer="0.3"/>
  <pageSetup orientation="portrait" r:id="rId1"/>
  <ignoredErrors>
    <ignoredError sqref="G19 G22 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 Size</vt:lpstr>
      <vt:lpstr>Advanced Setting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 Greenhalgh</dc:creator>
  <cp:lastModifiedBy>Doug Nebeker</cp:lastModifiedBy>
  <dcterms:created xsi:type="dcterms:W3CDTF">2012-05-08T20:23:29Z</dcterms:created>
  <dcterms:modified xsi:type="dcterms:W3CDTF">2012-05-11T13:35:29Z</dcterms:modified>
</cp:coreProperties>
</file>